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7315" windowHeight="1354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Položky!$A$1:$G$45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44" i="3"/>
  <c r="BD44" i="3"/>
  <c r="BC44" i="3"/>
  <c r="BB44" i="3"/>
  <c r="BA44" i="3"/>
  <c r="G44" i="3"/>
  <c r="BE43" i="3"/>
  <c r="BD43" i="3"/>
  <c r="BC43" i="3"/>
  <c r="BB43" i="3"/>
  <c r="G43" i="3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15" i="2"/>
  <c r="A15" i="2"/>
  <c r="C45" i="3"/>
  <c r="BE37" i="3"/>
  <c r="BD37" i="3"/>
  <c r="BC37" i="3"/>
  <c r="BA37" i="3"/>
  <c r="G37" i="3"/>
  <c r="BB37" i="3" s="1"/>
  <c r="BE36" i="3"/>
  <c r="BD36" i="3"/>
  <c r="BC36" i="3"/>
  <c r="BC38" i="3" s="1"/>
  <c r="G14" i="2" s="1"/>
  <c r="BA36" i="3"/>
  <c r="BA38" i="3" s="1"/>
  <c r="E14" i="2" s="1"/>
  <c r="G36" i="3"/>
  <c r="BB36" i="3" s="1"/>
  <c r="B14" i="2"/>
  <c r="A14" i="2"/>
  <c r="C38" i="3"/>
  <c r="BE33" i="3"/>
  <c r="BD33" i="3"/>
  <c r="BC33" i="3"/>
  <c r="BB33" i="3"/>
  <c r="BA33" i="3"/>
  <c r="G33" i="3"/>
  <c r="BE32" i="3"/>
  <c r="BD32" i="3"/>
  <c r="BD34" i="3" s="1"/>
  <c r="H13" i="2" s="1"/>
  <c r="BC32" i="3"/>
  <c r="BC34" i="3" s="1"/>
  <c r="G13" i="2" s="1"/>
  <c r="BA32" i="3"/>
  <c r="BA34" i="3" s="1"/>
  <c r="E13" i="2" s="1"/>
  <c r="G32" i="3"/>
  <c r="B13" i="2"/>
  <c r="A13" i="2"/>
  <c r="C34" i="3"/>
  <c r="BE29" i="3"/>
  <c r="BE30" i="3" s="1"/>
  <c r="I12" i="2" s="1"/>
  <c r="BD29" i="3"/>
  <c r="BD30" i="3" s="1"/>
  <c r="H12" i="2" s="1"/>
  <c r="BC29" i="3"/>
  <c r="BC30" i="3" s="1"/>
  <c r="G12" i="2" s="1"/>
  <c r="BB29" i="3"/>
  <c r="BB30" i="3" s="1"/>
  <c r="F12" i="2" s="1"/>
  <c r="BA29" i="3"/>
  <c r="G29" i="3"/>
  <c r="B12" i="2"/>
  <c r="A12" i="2"/>
  <c r="BA30" i="3"/>
  <c r="E12" i="2" s="1"/>
  <c r="G30" i="3"/>
  <c r="C30" i="3"/>
  <c r="BE26" i="3"/>
  <c r="BE27" i="3" s="1"/>
  <c r="I11" i="2" s="1"/>
  <c r="BD26" i="3"/>
  <c r="BC26" i="3"/>
  <c r="BB26" i="3"/>
  <c r="BB27" i="3" s="1"/>
  <c r="F11" i="2" s="1"/>
  <c r="G26" i="3"/>
  <c r="B11" i="2"/>
  <c r="A11" i="2"/>
  <c r="BD27" i="3"/>
  <c r="H11" i="2" s="1"/>
  <c r="BC27" i="3"/>
  <c r="G11" i="2" s="1"/>
  <c r="C27" i="3"/>
  <c r="BE23" i="3"/>
  <c r="BE24" i="3" s="1"/>
  <c r="I10" i="2" s="1"/>
  <c r="BD23" i="3"/>
  <c r="BD24" i="3" s="1"/>
  <c r="H10" i="2" s="1"/>
  <c r="BC23" i="3"/>
  <c r="BC24" i="3" s="1"/>
  <c r="G10" i="2" s="1"/>
  <c r="BB23" i="3"/>
  <c r="BB24" i="3" s="1"/>
  <c r="F10" i="2" s="1"/>
  <c r="BA23" i="3"/>
  <c r="BA24" i="3" s="1"/>
  <c r="E10" i="2" s="1"/>
  <c r="G23" i="3"/>
  <c r="B10" i="2"/>
  <c r="A10" i="2"/>
  <c r="G24" i="3"/>
  <c r="C24" i="3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G21" i="3" s="1"/>
  <c r="B9" i="2"/>
  <c r="A9" i="2"/>
  <c r="C21" i="3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G16" i="3" s="1"/>
  <c r="B8" i="2"/>
  <c r="A8" i="2"/>
  <c r="C16" i="3"/>
  <c r="BE9" i="3"/>
  <c r="BD9" i="3"/>
  <c r="BC9" i="3"/>
  <c r="BB9" i="3"/>
  <c r="G9" i="3"/>
  <c r="BA9" i="3" s="1"/>
  <c r="BE8" i="3"/>
  <c r="BD8" i="3"/>
  <c r="BC8" i="3"/>
  <c r="BB8" i="3"/>
  <c r="G8" i="3"/>
  <c r="G10" i="3" s="1"/>
  <c r="B7" i="2"/>
  <c r="A7" i="2"/>
  <c r="C10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16" i="3" l="1"/>
  <c r="G8" i="2" s="1"/>
  <c r="BA18" i="3"/>
  <c r="BD45" i="3"/>
  <c r="H15" i="2" s="1"/>
  <c r="BA8" i="3"/>
  <c r="BA10" i="3" s="1"/>
  <c r="E7" i="2" s="1"/>
  <c r="BB21" i="3"/>
  <c r="F9" i="2" s="1"/>
  <c r="BE45" i="3"/>
  <c r="I15" i="2" s="1"/>
  <c r="BD38" i="3"/>
  <c r="H14" i="2" s="1"/>
  <c r="BD21" i="3"/>
  <c r="H9" i="2" s="1"/>
  <c r="BE34" i="3"/>
  <c r="I13" i="2" s="1"/>
  <c r="BC21" i="3"/>
  <c r="G9" i="2" s="1"/>
  <c r="BD10" i="3"/>
  <c r="H7" i="2" s="1"/>
  <c r="BD16" i="3"/>
  <c r="H8" i="2" s="1"/>
  <c r="H16" i="2" s="1"/>
  <c r="C17" i="1" s="1"/>
  <c r="BB38" i="3"/>
  <c r="F14" i="2" s="1"/>
  <c r="G45" i="3"/>
  <c r="BB10" i="3"/>
  <c r="F7" i="2" s="1"/>
  <c r="BE10" i="3"/>
  <c r="I7" i="2" s="1"/>
  <c r="BE16" i="3"/>
  <c r="I8" i="2" s="1"/>
  <c r="BA21" i="3"/>
  <c r="E9" i="2" s="1"/>
  <c r="G34" i="3"/>
  <c r="BB32" i="3"/>
  <c r="BB34" i="3" s="1"/>
  <c r="F13" i="2" s="1"/>
  <c r="BA43" i="3"/>
  <c r="BA45" i="3" s="1"/>
  <c r="E15" i="2" s="1"/>
  <c r="BA12" i="3"/>
  <c r="BA16" i="3" s="1"/>
  <c r="E8" i="2" s="1"/>
  <c r="BB45" i="3"/>
  <c r="F15" i="2" s="1"/>
  <c r="BC10" i="3"/>
  <c r="G7" i="2" s="1"/>
  <c r="BB16" i="3"/>
  <c r="F8" i="2" s="1"/>
  <c r="BE21" i="3"/>
  <c r="I9" i="2" s="1"/>
  <c r="BE38" i="3"/>
  <c r="I14" i="2" s="1"/>
  <c r="BC45" i="3"/>
  <c r="G15" i="2" s="1"/>
  <c r="G27" i="3"/>
  <c r="BA26" i="3"/>
  <c r="BA27" i="3" s="1"/>
  <c r="E11" i="2" s="1"/>
  <c r="G38" i="3"/>
  <c r="E16" i="2" l="1"/>
  <c r="I16" i="2"/>
  <c r="C21" i="1" s="1"/>
  <c r="F16" i="2"/>
  <c r="C16" i="1" s="1"/>
  <c r="G26" i="2"/>
  <c r="I26" i="2" s="1"/>
  <c r="G20" i="1" s="1"/>
  <c r="G24" i="2"/>
  <c r="I24" i="2" s="1"/>
  <c r="G18" i="1" s="1"/>
  <c r="G22" i="2"/>
  <c r="I22" i="2" s="1"/>
  <c r="G16" i="1" s="1"/>
  <c r="G21" i="2"/>
  <c r="I21" i="2" s="1"/>
  <c r="C15" i="1"/>
  <c r="G23" i="2"/>
  <c r="I23" i="2" s="1"/>
  <c r="G17" i="1" s="1"/>
  <c r="G25" i="2"/>
  <c r="I25" i="2" s="1"/>
  <c r="G19" i="1" s="1"/>
  <c r="G16" i="2"/>
  <c r="C18" i="1" s="1"/>
  <c r="G28" i="2" l="1"/>
  <c r="I28" i="2" s="1"/>
  <c r="C19" i="1"/>
  <c r="C22" i="1" s="1"/>
  <c r="G27" i="2"/>
  <c r="I27" i="2" s="1"/>
  <c r="G21" i="1" s="1"/>
  <c r="G15" i="1"/>
  <c r="H29" i="2"/>
  <c r="G23" i="1" s="1"/>
  <c r="G22" i="1" s="1"/>
  <c r="C23" i="1" l="1"/>
  <c r="F30" i="1" s="1"/>
  <c r="F31" i="1"/>
  <c r="F34" i="1" s="1"/>
</calcChain>
</file>

<file path=xl/sharedStrings.xml><?xml version="1.0" encoding="utf-8"?>
<sst xmlns="http://schemas.openxmlformats.org/spreadsheetml/2006/main" count="211" uniqueCount="154">
  <si>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</si>
  <si>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</si>
  <si>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</si>
  <si>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</si>
  <si>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</si>
  <si>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</si>
  <si>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</si>
  <si>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</si>
  <si>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</si>
  <si>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</si>
  <si>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</si>
  <si>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</si>
  <si>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</si>
  <si>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</si>
  <si>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</si>
  <si>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</si>
  <si>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</si>
  <si>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</si>
  <si>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</si>
  <si>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</si>
  <si>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</si>
  <si>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</si>
  <si>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</si>
  <si>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</si>
  <si>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</si>
  <si>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</si>
  <si>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</si>
  <si>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</si>
  <si>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</si>
  <si>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</si>
  <si>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</si>
  <si>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</si>
  <si>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</si>
  <si>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</si>
  <si>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</si>
  <si>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</si>
  <si>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</si>
  <si>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</si>
  <si>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</si>
  <si>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</si>
  <si>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</si>
  <si>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</si>
  <si>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</si>
  <si>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</si>
  <si>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</si>
  <si>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</si>
  <si>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</si>
  <si>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</si>
  <si>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</si>
  <si>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</si>
  <si>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</si>
  <si>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</si>
  <si>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</si>
  <si>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</si>
  <si>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</si>
  <si>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</si>
  <si>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</si>
  <si>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</si>
  <si>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</si>
  <si>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</si>
  <si>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</si>
  <si>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</si>
  <si>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</si>
  <si>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</si>
  <si>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</si>
  <si>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</si>
  <si>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</si>
  <si>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</si>
  <si>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</si>
  <si>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</si>
  <si>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</si>
  <si>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</si>
  <si>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</si>
  <si>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16-017</t>
  </si>
  <si>
    <t>Údolní 21, Pekařská 25, 70, Koliště 29, Špitálka18</t>
  </si>
  <si>
    <t>SO 03</t>
  </si>
  <si>
    <t>Pekařská 25</t>
  </si>
  <si>
    <t>02</t>
  </si>
  <si>
    <t>Stavební část</t>
  </si>
  <si>
    <t>6</t>
  </si>
  <si>
    <t>Úpravy povrchu, podlahy</t>
  </si>
  <si>
    <t>614471712R00</t>
  </si>
  <si>
    <t xml:space="preserve">Vyspravení beton. konstrukcí cem. maltou tl. 20 mm </t>
  </si>
  <si>
    <t>m2</t>
  </si>
  <si>
    <t>624401111R00</t>
  </si>
  <si>
    <t xml:space="preserve">Vyspravení poškoz. hran spár maltou MVC s disperzí </t>
  </si>
  <si>
    <t>m</t>
  </si>
  <si>
    <t>61</t>
  </si>
  <si>
    <t>Upravy povrchů vnitřní</t>
  </si>
  <si>
    <t>216904391R00</t>
  </si>
  <si>
    <t xml:space="preserve">Příplatek za ruční dočištění ocelovými kartáči </t>
  </si>
  <si>
    <t>602011131RT5</t>
  </si>
  <si>
    <t>Omítka jednovrstvá Cemix 073 ručně tloušťka vrstvy 10 mm</t>
  </si>
  <si>
    <t>632411906R00</t>
  </si>
  <si>
    <t xml:space="preserve">Penetrace velmi savých podkladů Cemix 0,35 l/m2 </t>
  </si>
  <si>
    <t>978013191R00</t>
  </si>
  <si>
    <t xml:space="preserve">Otlučení omítek vnitřních stěn v rozsahu do 100 % </t>
  </si>
  <si>
    <t>94</t>
  </si>
  <si>
    <t>Lešení a stavební výtahy</t>
  </si>
  <si>
    <t>941941031RT4</t>
  </si>
  <si>
    <t>Montáž lešení leh.řad.s podlahami,š.do 1 m, H 10 m lešení SPRINT</t>
  </si>
  <si>
    <t>941941191RT3</t>
  </si>
  <si>
    <t>Příplatek za každý měsíc použití lešení k pol.1031 lešení pronajaté</t>
  </si>
  <si>
    <t>941941831RT4</t>
  </si>
  <si>
    <t>Demontáž lešení leh.řad.s podlahami,š.1 m, H 10 m lešení SPRINT</t>
  </si>
  <si>
    <t>95</t>
  </si>
  <si>
    <t>Dokončovací konstrukce na pozemních stavbách</t>
  </si>
  <si>
    <t>952901221R00</t>
  </si>
  <si>
    <t xml:space="preserve">Vyčištění průmyslových budov a objektů výrobních </t>
  </si>
  <si>
    <t>97</t>
  </si>
  <si>
    <t>Prorážení otvorů</t>
  </si>
  <si>
    <t>977151124U00</t>
  </si>
  <si>
    <t xml:space="preserve">Vrt jádrový D do 180mm </t>
  </si>
  <si>
    <t>99</t>
  </si>
  <si>
    <t>Staveništní přesun hmot</t>
  </si>
  <si>
    <t>999281111R00</t>
  </si>
  <si>
    <t xml:space="preserve">Přesun hmot pro opravy a údržbu do výšky 25 m </t>
  </si>
  <si>
    <t>t</t>
  </si>
  <si>
    <t>783</t>
  </si>
  <si>
    <t>Nátěry</t>
  </si>
  <si>
    <t>783212100R00</t>
  </si>
  <si>
    <t xml:space="preserve">Nátěr bezpečnostním šrafováním </t>
  </si>
  <si>
    <t>783812930R00</t>
  </si>
  <si>
    <t>Údržba, nátěr olejový stěn 2x + 1x email + 1x tmel šedá, lokální vyspravení</t>
  </si>
  <si>
    <t>784</t>
  </si>
  <si>
    <t>Malby</t>
  </si>
  <si>
    <t>784191101R00</t>
  </si>
  <si>
    <t xml:space="preserve">Penetrace podkladu univerzální Primalex 1x </t>
  </si>
  <si>
    <t>784195112R00</t>
  </si>
  <si>
    <t xml:space="preserve">Malba tekutá Primalex Standard, bílá, 2 x </t>
  </si>
  <si>
    <t>D96</t>
  </si>
  <si>
    <t>Přesuny suti a vybouraných hmot</t>
  </si>
  <si>
    <t>979012112R00</t>
  </si>
  <si>
    <t xml:space="preserve">Svislá doprava suti na výšku do 3,5 m </t>
  </si>
  <si>
    <t>979082111R00</t>
  </si>
  <si>
    <t xml:space="preserve">Vnitrostaveništní doprava suti do 10 m </t>
  </si>
  <si>
    <t>979083115R00</t>
  </si>
  <si>
    <t xml:space="preserve">Vodorovné přemístění suti na skládku do 4000 m </t>
  </si>
  <si>
    <t>979087112R00</t>
  </si>
  <si>
    <t xml:space="preserve">Nakládání suti na dopravní prostředky </t>
  </si>
  <si>
    <t>979999999R00</t>
  </si>
  <si>
    <t xml:space="preserve">Poplatek za skladku 10 % příměsí - DUFONEV Brno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</si>
  <si>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</si>
  <si>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</si>
  <si>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</si>
  <si>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</si>
  <si>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</si>
  <si>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</si>
  <si>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</si>
  <si>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</si>
  <si>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Pavel Raputa</t>
  </si>
  <si>
    <t>CENA ZA OBJEKT CELKEM BEZ DPH</t>
  </si>
  <si>
    <t>Soupis prací a dodávek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</si>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</sst>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3" fillId="0" borderId="13" xfId="0" applyFont="1" applyBorder="1" applyAlignment="1">
      <alignment horizontal="right"/>
    </xf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P22" sqref="P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153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02</v>
      </c>
      <c r="D2" s="5" t="str">
        <f>Rekapitulace!G2</f>
        <v>Stavební část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75</v>
      </c>
      <c r="B5" s="18"/>
      <c r="C5" s="19" t="s">
        <v>76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74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6"/>
      <c r="D8" s="206"/>
      <c r="E8" s="207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 x14ac:dyDescent="0.2">
      <c r="A10" s="29" t="s">
        <v>14</v>
      </c>
      <c r="B10" s="13"/>
      <c r="C10" s="206"/>
      <c r="D10" s="206"/>
      <c r="E10" s="206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6"/>
      <c r="D11" s="206"/>
      <c r="E11" s="206"/>
      <c r="F11" s="39" t="s">
        <v>16</v>
      </c>
      <c r="G11" s="40" t="s">
        <v>73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Rekapitulace!A21</f>
        <v>Ztížené výrobní podmínky</v>
      </c>
      <c r="E15" s="58"/>
      <c r="F15" s="59"/>
      <c r="G15" s="56">
        <f>Rekapitulace!I21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Rekapitulace!A22</f>
        <v>Oborová přirážka</v>
      </c>
      <c r="E16" s="60"/>
      <c r="F16" s="61"/>
      <c r="G16" s="56">
        <f>Rekapitulace!I22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Rekapitulace!A23</f>
        <v>Přesun stavebních kapacit</v>
      </c>
      <c r="E17" s="60"/>
      <c r="F17" s="61"/>
      <c r="G17" s="56">
        <f>Rekapitulace!I23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Rekapitulace!A24</f>
        <v>Mimostaveništní doprava</v>
      </c>
      <c r="E18" s="60"/>
      <c r="F18" s="61"/>
      <c r="G18" s="56">
        <f>Rekapitulace!I24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Rekapitulace!A25</f>
        <v>Zařízení staveniště</v>
      </c>
      <c r="E19" s="60"/>
      <c r="F19" s="61"/>
      <c r="G19" s="56">
        <f>Rekapitulace!I25</f>
        <v>0</v>
      </c>
    </row>
    <row r="20" spans="1:7" ht="15.95" customHeight="1" x14ac:dyDescent="0.2">
      <c r="A20" s="64"/>
      <c r="B20" s="55"/>
      <c r="C20" s="56"/>
      <c r="D20" s="9" t="str">
        <f>Rekapitulace!A26</f>
        <v>Provoz investora</v>
      </c>
      <c r="E20" s="60"/>
      <c r="F20" s="61"/>
      <c r="G20" s="56">
        <f>Rekapitulace!I26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Rekapitulace!A27</f>
        <v>Kompletační činnost (IČD)</v>
      </c>
      <c r="E21" s="60"/>
      <c r="F21" s="61"/>
      <c r="G21" s="56">
        <f>Rekapitulace!I27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9" t="s">
        <v>33</v>
      </c>
      <c r="B23" s="210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198" t="s">
        <v>150</v>
      </c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199">
        <v>42500</v>
      </c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15</v>
      </c>
      <c r="D30" s="86" t="s">
        <v>43</v>
      </c>
      <c r="E30" s="88"/>
      <c r="F30" s="201">
        <f>C23-F32</f>
        <v>0</v>
      </c>
      <c r="G30" s="202"/>
    </row>
    <row r="31" spans="1:7" x14ac:dyDescent="0.2">
      <c r="A31" s="85" t="s">
        <v>44</v>
      </c>
      <c r="B31" s="86"/>
      <c r="C31" s="87">
        <f>SazbaDPH1</f>
        <v>15</v>
      </c>
      <c r="D31" s="86" t="s">
        <v>45</v>
      </c>
      <c r="E31" s="88"/>
      <c r="F31" s="201">
        <f>ROUND(PRODUCT(F30,C31/100),0)</f>
        <v>0</v>
      </c>
      <c r="G31" s="202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1">
        <v>0</v>
      </c>
      <c r="G32" s="202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1">
        <f>ROUND(PRODUCT(F32,C33/100),0)</f>
        <v>0</v>
      </c>
      <c r="G33" s="202"/>
    </row>
    <row r="34" spans="1:8" s="94" customFormat="1" ht="19.5" customHeight="1" thickBot="1" x14ac:dyDescent="0.3">
      <c r="A34" s="91" t="s">
        <v>151</v>
      </c>
      <c r="B34" s="92"/>
      <c r="C34" s="92"/>
      <c r="D34" s="92"/>
      <c r="E34" s="93"/>
      <c r="F34" s="203">
        <f>ROUND(SUM(F30:F33),0)</f>
        <v>0</v>
      </c>
      <c r="G34" s="204"/>
    </row>
    <row r="36" spans="1:8" x14ac:dyDescent="0.2">
      <c r="A36" s="95" t="s">
        <v>46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 x14ac:dyDescent="0.2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 x14ac:dyDescent="0.2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 x14ac:dyDescent="0.2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 x14ac:dyDescent="0.2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 x14ac:dyDescent="0.2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 x14ac:dyDescent="0.2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 x14ac:dyDescent="0.2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 x14ac:dyDescent="0.2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 x14ac:dyDescent="0.2">
      <c r="B46" s="200"/>
      <c r="C46" s="200"/>
      <c r="D46" s="200"/>
      <c r="E46" s="200"/>
      <c r="F46" s="200"/>
      <c r="G46" s="200"/>
    </row>
    <row r="47" spans="1:8" x14ac:dyDescent="0.2">
      <c r="B47" s="200"/>
      <c r="C47" s="200"/>
      <c r="D47" s="200"/>
      <c r="E47" s="200"/>
      <c r="F47" s="200"/>
      <c r="G47" s="200"/>
    </row>
    <row r="48" spans="1:8" x14ac:dyDescent="0.2">
      <c r="B48" s="200"/>
      <c r="C48" s="200"/>
      <c r="D48" s="200"/>
      <c r="E48" s="200"/>
      <c r="F48" s="200"/>
      <c r="G48" s="200"/>
    </row>
    <row r="49" spans="2:7" x14ac:dyDescent="0.2">
      <c r="B49" s="200"/>
      <c r="C49" s="200"/>
      <c r="D49" s="200"/>
      <c r="E49" s="200"/>
      <c r="F49" s="200"/>
      <c r="G49" s="200"/>
    </row>
    <row r="50" spans="2:7" x14ac:dyDescent="0.2">
      <c r="B50" s="200"/>
      <c r="C50" s="200"/>
      <c r="D50" s="200"/>
      <c r="E50" s="200"/>
      <c r="F50" s="200"/>
      <c r="G50" s="200"/>
    </row>
    <row r="51" spans="2:7" x14ac:dyDescent="0.2">
      <c r="B51" s="200"/>
      <c r="C51" s="200"/>
      <c r="D51" s="200"/>
      <c r="E51" s="200"/>
      <c r="F51" s="200"/>
      <c r="G51" s="200"/>
    </row>
    <row r="52" spans="2:7" x14ac:dyDescent="0.2">
      <c r="B52" s="200"/>
      <c r="C52" s="200"/>
      <c r="D52" s="200"/>
      <c r="E52" s="200"/>
      <c r="F52" s="200"/>
      <c r="G52" s="200"/>
    </row>
    <row r="53" spans="2:7" x14ac:dyDescent="0.2">
      <c r="B53" s="200"/>
      <c r="C53" s="200"/>
      <c r="D53" s="200"/>
      <c r="E53" s="200"/>
      <c r="F53" s="200"/>
      <c r="G53" s="200"/>
    </row>
    <row r="54" spans="2:7" x14ac:dyDescent="0.2">
      <c r="B54" s="200"/>
      <c r="C54" s="200"/>
      <c r="D54" s="200"/>
      <c r="E54" s="200"/>
      <c r="F54" s="200"/>
      <c r="G54" s="200"/>
    </row>
    <row r="55" spans="2:7" x14ac:dyDescent="0.2">
      <c r="B55" s="200"/>
      <c r="C55" s="200"/>
      <c r="D55" s="200"/>
      <c r="E55" s="200"/>
      <c r="F55" s="200"/>
      <c r="G55" s="200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0"/>
  <sheetViews>
    <sheetView workbookViewId="0">
      <selection activeCell="E21" sqref="E21:F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1" t="s">
        <v>47</v>
      </c>
      <c r="B1" s="212"/>
      <c r="C1" s="97" t="str">
        <f>CONCATENATE(cislostavby," ",nazevstavby)</f>
        <v>16-017 Údolní 21, Pekařská 25, 70, Koliště 29, Špitálka18</v>
      </c>
      <c r="D1" s="98"/>
      <c r="E1" s="99"/>
      <c r="F1" s="98"/>
      <c r="G1" s="100" t="s">
        <v>48</v>
      </c>
      <c r="H1" s="101" t="s">
        <v>77</v>
      </c>
      <c r="I1" s="102"/>
    </row>
    <row r="2" spans="1:9" ht="13.5" thickBot="1" x14ac:dyDescent="0.25">
      <c r="A2" s="213" t="s">
        <v>49</v>
      </c>
      <c r="B2" s="214"/>
      <c r="C2" s="103" t="str">
        <f>CONCATENATE(cisloobjektu," ",nazevobjektu)</f>
        <v>SO 03 Pekařská 25</v>
      </c>
      <c r="D2" s="104"/>
      <c r="E2" s="105"/>
      <c r="F2" s="104"/>
      <c r="G2" s="215" t="s">
        <v>78</v>
      </c>
      <c r="H2" s="216"/>
      <c r="I2" s="217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50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51</v>
      </c>
      <c r="C6" s="110"/>
      <c r="D6" s="111"/>
      <c r="E6" s="112" t="s">
        <v>52</v>
      </c>
      <c r="F6" s="113" t="s">
        <v>53</v>
      </c>
      <c r="G6" s="113" t="s">
        <v>54</v>
      </c>
      <c r="H6" s="113" t="s">
        <v>55</v>
      </c>
      <c r="I6" s="114" t="s">
        <v>30</v>
      </c>
    </row>
    <row r="7" spans="1:9" s="35" customFormat="1" x14ac:dyDescent="0.2">
      <c r="A7" s="194" t="str">
        <f>Položky!B7</f>
        <v>6</v>
      </c>
      <c r="B7" s="115" t="str">
        <f>Položky!C7</f>
        <v>Úpravy povrchu, podlahy</v>
      </c>
      <c r="C7" s="66"/>
      <c r="D7" s="116"/>
      <c r="E7" s="195">
        <f>Položky!BA10</f>
        <v>0</v>
      </c>
      <c r="F7" s="196">
        <f>Položky!BB10</f>
        <v>0</v>
      </c>
      <c r="G7" s="196">
        <f>Položky!BC10</f>
        <v>0</v>
      </c>
      <c r="H7" s="196">
        <f>Položky!BD10</f>
        <v>0</v>
      </c>
      <c r="I7" s="197">
        <f>Položky!BE10</f>
        <v>0</v>
      </c>
    </row>
    <row r="8" spans="1:9" s="35" customFormat="1" x14ac:dyDescent="0.2">
      <c r="A8" s="194" t="str">
        <f>Položky!B11</f>
        <v>61</v>
      </c>
      <c r="B8" s="115" t="str">
        <f>Položky!C11</f>
        <v>Upravy povrchů vnitřní</v>
      </c>
      <c r="C8" s="66"/>
      <c r="D8" s="116"/>
      <c r="E8" s="195">
        <f>Položky!BA16</f>
        <v>0</v>
      </c>
      <c r="F8" s="196">
        <f>Položky!BB16</f>
        <v>0</v>
      </c>
      <c r="G8" s="196">
        <f>Položky!BC16</f>
        <v>0</v>
      </c>
      <c r="H8" s="196">
        <f>Položky!BD16</f>
        <v>0</v>
      </c>
      <c r="I8" s="197">
        <f>Položky!BE16</f>
        <v>0</v>
      </c>
    </row>
    <row r="9" spans="1:9" s="35" customFormat="1" x14ac:dyDescent="0.2">
      <c r="A9" s="194" t="str">
        <f>Položky!B17</f>
        <v>94</v>
      </c>
      <c r="B9" s="115" t="str">
        <f>Položky!C17</f>
        <v>Lešení a stavební výtahy</v>
      </c>
      <c r="C9" s="66"/>
      <c r="D9" s="116"/>
      <c r="E9" s="195">
        <f>Položky!BA21</f>
        <v>0</v>
      </c>
      <c r="F9" s="196">
        <f>Položky!BB21</f>
        <v>0</v>
      </c>
      <c r="G9" s="196">
        <f>Položky!BC21</f>
        <v>0</v>
      </c>
      <c r="H9" s="196">
        <f>Položky!BD21</f>
        <v>0</v>
      </c>
      <c r="I9" s="197">
        <f>Položky!BE21</f>
        <v>0</v>
      </c>
    </row>
    <row r="10" spans="1:9" s="35" customFormat="1" x14ac:dyDescent="0.2">
      <c r="A10" s="194" t="str">
        <f>Položky!B22</f>
        <v>95</v>
      </c>
      <c r="B10" s="115" t="str">
        <f>Položky!C22</f>
        <v>Dokončovací konstrukce na pozemních stavbách</v>
      </c>
      <c r="C10" s="66"/>
      <c r="D10" s="116"/>
      <c r="E10" s="195">
        <f>Položky!BA24</f>
        <v>0</v>
      </c>
      <c r="F10" s="196">
        <f>Položky!BB24</f>
        <v>0</v>
      </c>
      <c r="G10" s="196">
        <f>Položky!BC24</f>
        <v>0</v>
      </c>
      <c r="H10" s="196">
        <f>Položky!BD24</f>
        <v>0</v>
      </c>
      <c r="I10" s="197">
        <f>Položky!BE24</f>
        <v>0</v>
      </c>
    </row>
    <row r="11" spans="1:9" s="35" customFormat="1" x14ac:dyDescent="0.2">
      <c r="A11" s="194" t="str">
        <f>Položky!B25</f>
        <v>97</v>
      </c>
      <c r="B11" s="115" t="str">
        <f>Položky!C25</f>
        <v>Prorážení otvorů</v>
      </c>
      <c r="C11" s="66"/>
      <c r="D11" s="116"/>
      <c r="E11" s="195">
        <f>Položky!BA27</f>
        <v>0</v>
      </c>
      <c r="F11" s="196">
        <f>Položky!BB27</f>
        <v>0</v>
      </c>
      <c r="G11" s="196">
        <f>Položky!BC27</f>
        <v>0</v>
      </c>
      <c r="H11" s="196">
        <f>Položky!BD27</f>
        <v>0</v>
      </c>
      <c r="I11" s="197">
        <f>Položky!BE27</f>
        <v>0</v>
      </c>
    </row>
    <row r="12" spans="1:9" s="35" customFormat="1" x14ac:dyDescent="0.2">
      <c r="A12" s="194" t="str">
        <f>Položky!B28</f>
        <v>99</v>
      </c>
      <c r="B12" s="115" t="str">
        <f>Položky!C28</f>
        <v>Staveništní přesun hmot</v>
      </c>
      <c r="C12" s="66"/>
      <c r="D12" s="116"/>
      <c r="E12" s="195">
        <f>Položky!BA30</f>
        <v>0</v>
      </c>
      <c r="F12" s="196">
        <f>Položky!BB30</f>
        <v>0</v>
      </c>
      <c r="G12" s="196">
        <f>Položky!BC30</f>
        <v>0</v>
      </c>
      <c r="H12" s="196">
        <f>Položky!BD30</f>
        <v>0</v>
      </c>
      <c r="I12" s="197">
        <f>Položky!BE30</f>
        <v>0</v>
      </c>
    </row>
    <row r="13" spans="1:9" s="35" customFormat="1" x14ac:dyDescent="0.2">
      <c r="A13" s="194" t="str">
        <f>Položky!B31</f>
        <v>783</v>
      </c>
      <c r="B13" s="115" t="str">
        <f>Položky!C31</f>
        <v>Nátěry</v>
      </c>
      <c r="C13" s="66"/>
      <c r="D13" s="116"/>
      <c r="E13" s="195">
        <f>Položky!BA34</f>
        <v>0</v>
      </c>
      <c r="F13" s="196">
        <f>Položky!BB34</f>
        <v>0</v>
      </c>
      <c r="G13" s="196">
        <f>Položky!BC34</f>
        <v>0</v>
      </c>
      <c r="H13" s="196">
        <f>Položky!BD34</f>
        <v>0</v>
      </c>
      <c r="I13" s="197">
        <f>Položky!BE34</f>
        <v>0</v>
      </c>
    </row>
    <row r="14" spans="1:9" s="35" customFormat="1" x14ac:dyDescent="0.2">
      <c r="A14" s="194" t="str">
        <f>Položky!B35</f>
        <v>784</v>
      </c>
      <c r="B14" s="115" t="str">
        <f>Položky!C35</f>
        <v>Malby</v>
      </c>
      <c r="C14" s="66"/>
      <c r="D14" s="116"/>
      <c r="E14" s="195">
        <f>Položky!BA38</f>
        <v>0</v>
      </c>
      <c r="F14" s="196">
        <f>Položky!BB38</f>
        <v>0</v>
      </c>
      <c r="G14" s="196">
        <f>Položky!BC38</f>
        <v>0</v>
      </c>
      <c r="H14" s="196">
        <f>Položky!BD38</f>
        <v>0</v>
      </c>
      <c r="I14" s="197">
        <f>Položky!BE38</f>
        <v>0</v>
      </c>
    </row>
    <row r="15" spans="1:9" s="35" customFormat="1" ht="13.5" thickBot="1" x14ac:dyDescent="0.25">
      <c r="A15" s="194" t="str">
        <f>Položky!B39</f>
        <v>D96</v>
      </c>
      <c r="B15" s="115" t="str">
        <f>Položky!C39</f>
        <v>Přesuny suti a vybouraných hmot</v>
      </c>
      <c r="C15" s="66"/>
      <c r="D15" s="116"/>
      <c r="E15" s="195">
        <f>Položky!BA45</f>
        <v>0</v>
      </c>
      <c r="F15" s="196">
        <f>Položky!BB45</f>
        <v>0</v>
      </c>
      <c r="G15" s="196">
        <f>Položky!BC45</f>
        <v>0</v>
      </c>
      <c r="H15" s="196">
        <f>Položky!BD45</f>
        <v>0</v>
      </c>
      <c r="I15" s="197">
        <f>Položky!BE45</f>
        <v>0</v>
      </c>
    </row>
    <row r="16" spans="1:9" s="123" customFormat="1" ht="13.5" thickBot="1" x14ac:dyDescent="0.25">
      <c r="A16" s="117"/>
      <c r="B16" s="118" t="s">
        <v>56</v>
      </c>
      <c r="C16" s="118"/>
      <c r="D16" s="119"/>
      <c r="E16" s="120">
        <f>SUM(E7:E15)</f>
        <v>0</v>
      </c>
      <c r="F16" s="121">
        <f>SUM(F7:F15)</f>
        <v>0</v>
      </c>
      <c r="G16" s="121">
        <f>SUM(G7:G15)</f>
        <v>0</v>
      </c>
      <c r="H16" s="121">
        <f>SUM(H7:H15)</f>
        <v>0</v>
      </c>
      <c r="I16" s="122">
        <f>SUM(I7:I15)</f>
        <v>0</v>
      </c>
    </row>
    <row r="17" spans="1:57" x14ac:dyDescent="0.2">
      <c r="A17" s="66"/>
      <c r="B17" s="66"/>
      <c r="C17" s="66"/>
      <c r="D17" s="66"/>
      <c r="E17" s="66"/>
      <c r="F17" s="66"/>
      <c r="G17" s="66"/>
      <c r="H17" s="66"/>
      <c r="I17" s="66"/>
    </row>
    <row r="18" spans="1:57" ht="19.5" customHeight="1" x14ac:dyDescent="0.25">
      <c r="A18" s="107" t="s">
        <v>57</v>
      </c>
      <c r="B18" s="107"/>
      <c r="C18" s="107"/>
      <c r="D18" s="107"/>
      <c r="E18" s="107"/>
      <c r="F18" s="107"/>
      <c r="G18" s="124"/>
      <c r="H18" s="107"/>
      <c r="I18" s="107"/>
      <c r="BA18" s="41"/>
      <c r="BB18" s="41"/>
      <c r="BC18" s="41"/>
      <c r="BD18" s="41"/>
      <c r="BE18" s="41"/>
    </row>
    <row r="19" spans="1:57" ht="13.5" thickBot="1" x14ac:dyDescent="0.25">
      <c r="A19" s="77"/>
      <c r="B19" s="77"/>
      <c r="C19" s="77"/>
      <c r="D19" s="77"/>
      <c r="E19" s="77"/>
      <c r="F19" s="77"/>
      <c r="G19" s="77"/>
      <c r="H19" s="77"/>
      <c r="I19" s="77"/>
    </row>
    <row r="20" spans="1:57" x14ac:dyDescent="0.2">
      <c r="A20" s="71" t="s">
        <v>58</v>
      </c>
      <c r="B20" s="72"/>
      <c r="C20" s="72"/>
      <c r="D20" s="125"/>
      <c r="E20" s="126" t="s">
        <v>59</v>
      </c>
      <c r="F20" s="127" t="s">
        <v>60</v>
      </c>
      <c r="G20" s="128" t="s">
        <v>61</v>
      </c>
      <c r="H20" s="129"/>
      <c r="I20" s="130" t="s">
        <v>59</v>
      </c>
    </row>
    <row r="21" spans="1:57" x14ac:dyDescent="0.2">
      <c r="A21" s="64" t="s">
        <v>142</v>
      </c>
      <c r="B21" s="55"/>
      <c r="C21" s="55"/>
      <c r="D21" s="131"/>
      <c r="E21" s="132">
        <v>0</v>
      </c>
      <c r="F21" s="133">
        <v>2</v>
      </c>
      <c r="G21" s="134">
        <f t="shared" ref="G21:G28" si="0">CHOOSE(BA21+1,HSV+PSV,HSV+PSV+Mont,HSV+PSV+Dodavka+Mont,HSV,PSV,Mont,Dodavka,Mont+Dodavka,0)</f>
        <v>0</v>
      </c>
      <c r="H21" s="135"/>
      <c r="I21" s="136">
        <f t="shared" ref="I21:I28" si="1">E21+F21*G21/100</f>
        <v>0</v>
      </c>
      <c r="BA21">
        <v>0</v>
      </c>
    </row>
    <row r="22" spans="1:57" x14ac:dyDescent="0.2">
      <c r="A22" s="64" t="s">
        <v>143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0</v>
      </c>
    </row>
    <row r="23" spans="1:57" x14ac:dyDescent="0.2">
      <c r="A23" s="64" t="s">
        <v>144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0</v>
      </c>
    </row>
    <row r="24" spans="1:57" x14ac:dyDescent="0.2">
      <c r="A24" s="64" t="s">
        <v>145</v>
      </c>
      <c r="B24" s="55"/>
      <c r="C24" s="55"/>
      <c r="D24" s="131"/>
      <c r="E24" s="132">
        <v>0</v>
      </c>
      <c r="F24" s="133">
        <v>25</v>
      </c>
      <c r="G24" s="134">
        <f t="shared" si="0"/>
        <v>0</v>
      </c>
      <c r="H24" s="135"/>
      <c r="I24" s="136">
        <f t="shared" si="1"/>
        <v>0</v>
      </c>
      <c r="BA24">
        <v>0</v>
      </c>
    </row>
    <row r="25" spans="1:57" x14ac:dyDescent="0.2">
      <c r="A25" s="64" t="s">
        <v>146</v>
      </c>
      <c r="B25" s="55"/>
      <c r="C25" s="55"/>
      <c r="D25" s="131"/>
      <c r="E25" s="132">
        <v>0</v>
      </c>
      <c r="F25" s="133">
        <v>2.8</v>
      </c>
      <c r="G25" s="134">
        <f t="shared" si="0"/>
        <v>0</v>
      </c>
      <c r="H25" s="135"/>
      <c r="I25" s="136">
        <f t="shared" si="1"/>
        <v>0</v>
      </c>
      <c r="BA25">
        <v>1</v>
      </c>
    </row>
    <row r="26" spans="1:57" x14ac:dyDescent="0.2">
      <c r="A26" s="64" t="s">
        <v>147</v>
      </c>
      <c r="B26" s="55"/>
      <c r="C26" s="55"/>
      <c r="D26" s="131"/>
      <c r="E26" s="132">
        <v>0</v>
      </c>
      <c r="F26" s="133">
        <v>0</v>
      </c>
      <c r="G26" s="134">
        <f t="shared" si="0"/>
        <v>0</v>
      </c>
      <c r="H26" s="135"/>
      <c r="I26" s="136">
        <f t="shared" si="1"/>
        <v>0</v>
      </c>
      <c r="BA26">
        <v>1</v>
      </c>
    </row>
    <row r="27" spans="1:57" x14ac:dyDescent="0.2">
      <c r="A27" s="64" t="s">
        <v>148</v>
      </c>
      <c r="B27" s="55"/>
      <c r="C27" s="55"/>
      <c r="D27" s="131"/>
      <c r="E27" s="132">
        <v>0</v>
      </c>
      <c r="F27" s="133">
        <v>1.5</v>
      </c>
      <c r="G27" s="134">
        <f t="shared" si="0"/>
        <v>0</v>
      </c>
      <c r="H27" s="135"/>
      <c r="I27" s="136">
        <f t="shared" si="1"/>
        <v>0</v>
      </c>
      <c r="BA27">
        <v>2</v>
      </c>
    </row>
    <row r="28" spans="1:57" x14ac:dyDescent="0.2">
      <c r="A28" s="64" t="s">
        <v>149</v>
      </c>
      <c r="B28" s="55"/>
      <c r="C28" s="55"/>
      <c r="D28" s="131"/>
      <c r="E28" s="132">
        <v>0</v>
      </c>
      <c r="F28" s="133">
        <v>10</v>
      </c>
      <c r="G28" s="134">
        <f t="shared" si="0"/>
        <v>0</v>
      </c>
      <c r="H28" s="135"/>
      <c r="I28" s="136">
        <f t="shared" si="1"/>
        <v>0</v>
      </c>
      <c r="BA28">
        <v>2</v>
      </c>
    </row>
    <row r="29" spans="1:57" ht="13.5" thickBot="1" x14ac:dyDescent="0.25">
      <c r="A29" s="137"/>
      <c r="B29" s="138" t="s">
        <v>62</v>
      </c>
      <c r="C29" s="139"/>
      <c r="D29" s="140"/>
      <c r="E29" s="141"/>
      <c r="F29" s="142"/>
      <c r="G29" s="142"/>
      <c r="H29" s="218">
        <f>SUM(I21:I28)</f>
        <v>0</v>
      </c>
      <c r="I29" s="219"/>
    </row>
    <row r="31" spans="1:57" x14ac:dyDescent="0.2">
      <c r="B31" s="123"/>
      <c r="F31" s="143"/>
      <c r="G31" s="144"/>
      <c r="H31" s="144"/>
      <c r="I31" s="145"/>
    </row>
    <row r="32" spans="1:57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8"/>
  <sheetViews>
    <sheetView showGridLines="0" showZeros="0" zoomScaleNormal="100" workbookViewId="0">
      <selection activeCell="L17" sqref="L17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0" t="s">
        <v>152</v>
      </c>
      <c r="B1" s="220"/>
      <c r="C1" s="220"/>
      <c r="D1" s="220"/>
      <c r="E1" s="220"/>
      <c r="F1" s="220"/>
      <c r="G1" s="220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1" t="s">
        <v>47</v>
      </c>
      <c r="B3" s="212"/>
      <c r="C3" s="97" t="str">
        <f>CONCATENATE(cislostavby," ",nazevstavby)</f>
        <v>16-017 Údolní 21, Pekařská 25, 70, Koliště 29, Špitálka18</v>
      </c>
      <c r="D3" s="151"/>
      <c r="E3" s="152" t="s">
        <v>63</v>
      </c>
      <c r="F3" s="153" t="str">
        <f>Rekapitulace!H1</f>
        <v>02</v>
      </c>
      <c r="G3" s="154"/>
    </row>
    <row r="4" spans="1:104" ht="13.5" thickBot="1" x14ac:dyDescent="0.25">
      <c r="A4" s="221" t="s">
        <v>49</v>
      </c>
      <c r="B4" s="214"/>
      <c r="C4" s="103" t="str">
        <f>CONCATENATE(cisloobjektu," ",nazevobjektu)</f>
        <v>SO 03 Pekařská 25</v>
      </c>
      <c r="D4" s="155"/>
      <c r="E4" s="222" t="str">
        <f>Rekapitulace!G2</f>
        <v>Stavební část</v>
      </c>
      <c r="F4" s="223"/>
      <c r="G4" s="224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64</v>
      </c>
      <c r="B6" s="160" t="s">
        <v>65</v>
      </c>
      <c r="C6" s="160" t="s">
        <v>66</v>
      </c>
      <c r="D6" s="160" t="s">
        <v>67</v>
      </c>
      <c r="E6" s="161" t="s">
        <v>68</v>
      </c>
      <c r="F6" s="160" t="s">
        <v>69</v>
      </c>
      <c r="G6" s="162" t="s">
        <v>70</v>
      </c>
    </row>
    <row r="7" spans="1:104" x14ac:dyDescent="0.2">
      <c r="A7" s="163" t="s">
        <v>71</v>
      </c>
      <c r="B7" s="164" t="s">
        <v>79</v>
      </c>
      <c r="C7" s="165" t="s">
        <v>80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81</v>
      </c>
      <c r="C8" s="173" t="s">
        <v>82</v>
      </c>
      <c r="D8" s="174" t="s">
        <v>83</v>
      </c>
      <c r="E8" s="175">
        <v>2.5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3.3300000000000003E-2</v>
      </c>
    </row>
    <row r="9" spans="1:104" x14ac:dyDescent="0.2">
      <c r="A9" s="171">
        <v>2</v>
      </c>
      <c r="B9" s="172" t="s">
        <v>84</v>
      </c>
      <c r="C9" s="173" t="s">
        <v>85</v>
      </c>
      <c r="D9" s="174" t="s">
        <v>86</v>
      </c>
      <c r="E9" s="175">
        <v>3.27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3.7699999999999999E-3</v>
      </c>
    </row>
    <row r="10" spans="1:104" x14ac:dyDescent="0.2">
      <c r="A10" s="178"/>
      <c r="B10" s="179" t="s">
        <v>72</v>
      </c>
      <c r="C10" s="180" t="str">
        <f>CONCATENATE(B7," ",C7)</f>
        <v>6 Úpravy povrchu, podlahy</v>
      </c>
      <c r="D10" s="181"/>
      <c r="E10" s="182"/>
      <c r="F10" s="183"/>
      <c r="G10" s="184">
        <f>SUM(G7:G9)</f>
        <v>0</v>
      </c>
      <c r="O10" s="170">
        <v>4</v>
      </c>
      <c r="BA10" s="185">
        <f>SUM(BA7:BA9)</f>
        <v>0</v>
      </c>
      <c r="BB10" s="185">
        <f>SUM(BB7:BB9)</f>
        <v>0</v>
      </c>
      <c r="BC10" s="185">
        <f>SUM(BC7:BC9)</f>
        <v>0</v>
      </c>
      <c r="BD10" s="185">
        <f>SUM(BD7:BD9)</f>
        <v>0</v>
      </c>
      <c r="BE10" s="185">
        <f>SUM(BE7:BE9)</f>
        <v>0</v>
      </c>
    </row>
    <row r="11" spans="1:104" x14ac:dyDescent="0.2">
      <c r="A11" s="163" t="s">
        <v>71</v>
      </c>
      <c r="B11" s="164" t="s">
        <v>87</v>
      </c>
      <c r="C11" s="165" t="s">
        <v>88</v>
      </c>
      <c r="D11" s="166"/>
      <c r="E11" s="167"/>
      <c r="F11" s="167"/>
      <c r="G11" s="168"/>
      <c r="H11" s="169"/>
      <c r="I11" s="169"/>
      <c r="O11" s="170">
        <v>1</v>
      </c>
    </row>
    <row r="12" spans="1:104" x14ac:dyDescent="0.2">
      <c r="A12" s="171">
        <v>3</v>
      </c>
      <c r="B12" s="172" t="s">
        <v>89</v>
      </c>
      <c r="C12" s="173" t="s">
        <v>90</v>
      </c>
      <c r="D12" s="174" t="s">
        <v>83</v>
      </c>
      <c r="E12" s="175">
        <v>2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0</v>
      </c>
      <c r="AC12" s="146">
        <v>0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0</v>
      </c>
      <c r="CZ12" s="146">
        <v>0</v>
      </c>
    </row>
    <row r="13" spans="1:104" ht="22.5" x14ac:dyDescent="0.2">
      <c r="A13" s="171">
        <v>4</v>
      </c>
      <c r="B13" s="172" t="s">
        <v>91</v>
      </c>
      <c r="C13" s="173" t="s">
        <v>92</v>
      </c>
      <c r="D13" s="174" t="s">
        <v>83</v>
      </c>
      <c r="E13" s="175">
        <v>6</v>
      </c>
      <c r="F13" s="175">
        <v>0</v>
      </c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1.2699999999999999E-2</v>
      </c>
    </row>
    <row r="14" spans="1:104" x14ac:dyDescent="0.2">
      <c r="A14" s="171">
        <v>5</v>
      </c>
      <c r="B14" s="172" t="s">
        <v>93</v>
      </c>
      <c r="C14" s="173" t="s">
        <v>94</v>
      </c>
      <c r="D14" s="174" t="s">
        <v>83</v>
      </c>
      <c r="E14" s="175">
        <v>6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3.8999999999999999E-4</v>
      </c>
    </row>
    <row r="15" spans="1:104" x14ac:dyDescent="0.2">
      <c r="A15" s="171">
        <v>6</v>
      </c>
      <c r="B15" s="172" t="s">
        <v>95</v>
      </c>
      <c r="C15" s="173" t="s">
        <v>96</v>
      </c>
      <c r="D15" s="174" t="s">
        <v>83</v>
      </c>
      <c r="E15" s="175">
        <v>6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</v>
      </c>
    </row>
    <row r="16" spans="1:104" x14ac:dyDescent="0.2">
      <c r="A16" s="178"/>
      <c r="B16" s="179" t="s">
        <v>72</v>
      </c>
      <c r="C16" s="180" t="str">
        <f>CONCATENATE(B11," ",C11)</f>
        <v>61 Upravy povrchů vnitřní</v>
      </c>
      <c r="D16" s="181"/>
      <c r="E16" s="182"/>
      <c r="F16" s="183"/>
      <c r="G16" s="184">
        <f>SUM(G11:G15)</f>
        <v>0</v>
      </c>
      <c r="O16" s="170">
        <v>4</v>
      </c>
      <c r="BA16" s="185">
        <f>SUM(BA11:BA15)</f>
        <v>0</v>
      </c>
      <c r="BB16" s="185">
        <f>SUM(BB11:BB15)</f>
        <v>0</v>
      </c>
      <c r="BC16" s="185">
        <f>SUM(BC11:BC15)</f>
        <v>0</v>
      </c>
      <c r="BD16" s="185">
        <f>SUM(BD11:BD15)</f>
        <v>0</v>
      </c>
      <c r="BE16" s="185">
        <f>SUM(BE11:BE15)</f>
        <v>0</v>
      </c>
    </row>
    <row r="17" spans="1:104" x14ac:dyDescent="0.2">
      <c r="A17" s="163" t="s">
        <v>71</v>
      </c>
      <c r="B17" s="164" t="s">
        <v>97</v>
      </c>
      <c r="C17" s="165" t="s">
        <v>98</v>
      </c>
      <c r="D17" s="166"/>
      <c r="E17" s="167"/>
      <c r="F17" s="167"/>
      <c r="G17" s="168"/>
      <c r="H17" s="169"/>
      <c r="I17" s="169"/>
      <c r="O17" s="170">
        <v>1</v>
      </c>
    </row>
    <row r="18" spans="1:104" ht="22.5" x14ac:dyDescent="0.2">
      <c r="A18" s="171">
        <v>7</v>
      </c>
      <c r="B18" s="172" t="s">
        <v>99</v>
      </c>
      <c r="C18" s="173" t="s">
        <v>100</v>
      </c>
      <c r="D18" s="174" t="s">
        <v>83</v>
      </c>
      <c r="E18" s="175">
        <v>14.7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ht="22.5" x14ac:dyDescent="0.2">
      <c r="A19" s="171">
        <v>8</v>
      </c>
      <c r="B19" s="172" t="s">
        <v>101</v>
      </c>
      <c r="C19" s="173" t="s">
        <v>102</v>
      </c>
      <c r="D19" s="174" t="s">
        <v>83</v>
      </c>
      <c r="E19" s="175">
        <v>14.7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0</v>
      </c>
    </row>
    <row r="20" spans="1:104" ht="22.5" x14ac:dyDescent="0.2">
      <c r="A20" s="171">
        <v>9</v>
      </c>
      <c r="B20" s="172" t="s">
        <v>103</v>
      </c>
      <c r="C20" s="173" t="s">
        <v>104</v>
      </c>
      <c r="D20" s="174" t="s">
        <v>83</v>
      </c>
      <c r="E20" s="175">
        <v>14.7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 x14ac:dyDescent="0.2">
      <c r="A21" s="178"/>
      <c r="B21" s="179" t="s">
        <v>72</v>
      </c>
      <c r="C21" s="180" t="str">
        <f>CONCATENATE(B17," ",C17)</f>
        <v>94 Lešení a stavební výtahy</v>
      </c>
      <c r="D21" s="181"/>
      <c r="E21" s="182"/>
      <c r="F21" s="183"/>
      <c r="G21" s="184">
        <f>SUM(G17:G20)</f>
        <v>0</v>
      </c>
      <c r="O21" s="170">
        <v>4</v>
      </c>
      <c r="BA21" s="185">
        <f>SUM(BA17:BA20)</f>
        <v>0</v>
      </c>
      <c r="BB21" s="185">
        <f>SUM(BB17:BB20)</f>
        <v>0</v>
      </c>
      <c r="BC21" s="185">
        <f>SUM(BC17:BC20)</f>
        <v>0</v>
      </c>
      <c r="BD21" s="185">
        <f>SUM(BD17:BD20)</f>
        <v>0</v>
      </c>
      <c r="BE21" s="185">
        <f>SUM(BE17:BE20)</f>
        <v>0</v>
      </c>
    </row>
    <row r="22" spans="1:104" x14ac:dyDescent="0.2">
      <c r="A22" s="163" t="s">
        <v>71</v>
      </c>
      <c r="B22" s="164" t="s">
        <v>105</v>
      </c>
      <c r="C22" s="165" t="s">
        <v>106</v>
      </c>
      <c r="D22" s="166"/>
      <c r="E22" s="167"/>
      <c r="F22" s="167"/>
      <c r="G22" s="168"/>
      <c r="H22" s="169"/>
      <c r="I22" s="169"/>
      <c r="O22" s="170">
        <v>1</v>
      </c>
    </row>
    <row r="23" spans="1:104" x14ac:dyDescent="0.2">
      <c r="A23" s="171">
        <v>10</v>
      </c>
      <c r="B23" s="172" t="s">
        <v>107</v>
      </c>
      <c r="C23" s="173" t="s">
        <v>108</v>
      </c>
      <c r="D23" s="174" t="s">
        <v>83</v>
      </c>
      <c r="E23" s="175">
        <v>16.920000000000002</v>
      </c>
      <c r="F23" s="175">
        <v>0</v>
      </c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4.0000000000000003E-5</v>
      </c>
    </row>
    <row r="24" spans="1:104" x14ac:dyDescent="0.2">
      <c r="A24" s="178"/>
      <c r="B24" s="179" t="s">
        <v>72</v>
      </c>
      <c r="C24" s="180" t="str">
        <f>CONCATENATE(B22," ",C22)</f>
        <v>95 Dokončovací konstrukce na pozemních stavbách</v>
      </c>
      <c r="D24" s="181"/>
      <c r="E24" s="182"/>
      <c r="F24" s="183"/>
      <c r="G24" s="184">
        <f>SUM(G22:G23)</f>
        <v>0</v>
      </c>
      <c r="O24" s="170">
        <v>4</v>
      </c>
      <c r="BA24" s="185">
        <f>SUM(BA22:BA23)</f>
        <v>0</v>
      </c>
      <c r="BB24" s="185">
        <f>SUM(BB22:BB23)</f>
        <v>0</v>
      </c>
      <c r="BC24" s="185">
        <f>SUM(BC22:BC23)</f>
        <v>0</v>
      </c>
      <c r="BD24" s="185">
        <f>SUM(BD22:BD23)</f>
        <v>0</v>
      </c>
      <c r="BE24" s="185">
        <f>SUM(BE22:BE23)</f>
        <v>0</v>
      </c>
    </row>
    <row r="25" spans="1:104" x14ac:dyDescent="0.2">
      <c r="A25" s="163" t="s">
        <v>71</v>
      </c>
      <c r="B25" s="164" t="s">
        <v>109</v>
      </c>
      <c r="C25" s="165" t="s">
        <v>110</v>
      </c>
      <c r="D25" s="166"/>
      <c r="E25" s="167"/>
      <c r="F25" s="167"/>
      <c r="G25" s="168"/>
      <c r="H25" s="169"/>
      <c r="I25" s="169"/>
      <c r="O25" s="170">
        <v>1</v>
      </c>
    </row>
    <row r="26" spans="1:104" x14ac:dyDescent="0.2">
      <c r="A26" s="171">
        <v>11</v>
      </c>
      <c r="B26" s="172" t="s">
        <v>111</v>
      </c>
      <c r="C26" s="173" t="s">
        <v>112</v>
      </c>
      <c r="D26" s="174" t="s">
        <v>86</v>
      </c>
      <c r="E26" s="175">
        <v>0.3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2.8E-3</v>
      </c>
    </row>
    <row r="27" spans="1:104" x14ac:dyDescent="0.2">
      <c r="A27" s="178"/>
      <c r="B27" s="179" t="s">
        <v>72</v>
      </c>
      <c r="C27" s="180" t="str">
        <f>CONCATENATE(B25," ",C25)</f>
        <v>97 Prorážení otvorů</v>
      </c>
      <c r="D27" s="181"/>
      <c r="E27" s="182"/>
      <c r="F27" s="183"/>
      <c r="G27" s="184">
        <f>SUM(G25:G26)</f>
        <v>0</v>
      </c>
      <c r="O27" s="170">
        <v>4</v>
      </c>
      <c r="BA27" s="185">
        <f>SUM(BA25:BA26)</f>
        <v>0</v>
      </c>
      <c r="BB27" s="185">
        <f>SUM(BB25:BB26)</f>
        <v>0</v>
      </c>
      <c r="BC27" s="185">
        <f>SUM(BC25:BC26)</f>
        <v>0</v>
      </c>
      <c r="BD27" s="185">
        <f>SUM(BD25:BD26)</f>
        <v>0</v>
      </c>
      <c r="BE27" s="185">
        <f>SUM(BE25:BE26)</f>
        <v>0</v>
      </c>
    </row>
    <row r="28" spans="1:104" x14ac:dyDescent="0.2">
      <c r="A28" s="163" t="s">
        <v>71</v>
      </c>
      <c r="B28" s="164" t="s">
        <v>113</v>
      </c>
      <c r="C28" s="165" t="s">
        <v>114</v>
      </c>
      <c r="D28" s="166"/>
      <c r="E28" s="167"/>
      <c r="F28" s="167"/>
      <c r="G28" s="168"/>
      <c r="H28" s="169"/>
      <c r="I28" s="169"/>
      <c r="O28" s="170">
        <v>1</v>
      </c>
    </row>
    <row r="29" spans="1:104" x14ac:dyDescent="0.2">
      <c r="A29" s="171">
        <v>12</v>
      </c>
      <c r="B29" s="172" t="s">
        <v>115</v>
      </c>
      <c r="C29" s="173" t="s">
        <v>116</v>
      </c>
      <c r="D29" s="174" t="s">
        <v>117</v>
      </c>
      <c r="E29" s="175">
        <v>0.1756347</v>
      </c>
      <c r="F29" s="175">
        <v>0</v>
      </c>
      <c r="G29" s="176">
        <f>E29*F29</f>
        <v>0</v>
      </c>
      <c r="O29" s="170">
        <v>2</v>
      </c>
      <c r="AA29" s="146">
        <v>7</v>
      </c>
      <c r="AB29" s="146">
        <v>1</v>
      </c>
      <c r="AC29" s="146">
        <v>2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7</v>
      </c>
      <c r="CB29" s="177">
        <v>1</v>
      </c>
      <c r="CZ29" s="146">
        <v>0</v>
      </c>
    </row>
    <row r="30" spans="1:104" x14ac:dyDescent="0.2">
      <c r="A30" s="178"/>
      <c r="B30" s="179" t="s">
        <v>72</v>
      </c>
      <c r="C30" s="180" t="str">
        <f>CONCATENATE(B28," ",C28)</f>
        <v>99 Staveništní přesun hmot</v>
      </c>
      <c r="D30" s="181"/>
      <c r="E30" s="182"/>
      <c r="F30" s="183"/>
      <c r="G30" s="184">
        <f>SUM(G28:G29)</f>
        <v>0</v>
      </c>
      <c r="O30" s="170">
        <v>4</v>
      </c>
      <c r="BA30" s="185">
        <f>SUM(BA28:BA29)</f>
        <v>0</v>
      </c>
      <c r="BB30" s="185">
        <f>SUM(BB28:BB29)</f>
        <v>0</v>
      </c>
      <c r="BC30" s="185">
        <f>SUM(BC28:BC29)</f>
        <v>0</v>
      </c>
      <c r="BD30" s="185">
        <f>SUM(BD28:BD29)</f>
        <v>0</v>
      </c>
      <c r="BE30" s="185">
        <f>SUM(BE28:BE29)</f>
        <v>0</v>
      </c>
    </row>
    <row r="31" spans="1:104" x14ac:dyDescent="0.2">
      <c r="A31" s="163" t="s">
        <v>71</v>
      </c>
      <c r="B31" s="164" t="s">
        <v>118</v>
      </c>
      <c r="C31" s="165" t="s">
        <v>119</v>
      </c>
      <c r="D31" s="166"/>
      <c r="E31" s="167"/>
      <c r="F31" s="167"/>
      <c r="G31" s="168"/>
      <c r="H31" s="169"/>
      <c r="I31" s="169"/>
      <c r="O31" s="170">
        <v>1</v>
      </c>
    </row>
    <row r="32" spans="1:104" x14ac:dyDescent="0.2">
      <c r="A32" s="171">
        <v>13</v>
      </c>
      <c r="B32" s="172" t="s">
        <v>120</v>
      </c>
      <c r="C32" s="173" t="s">
        <v>121</v>
      </c>
      <c r="D32" s="174" t="s">
        <v>83</v>
      </c>
      <c r="E32" s="175">
        <v>1.77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7</v>
      </c>
      <c r="CZ32" s="146">
        <v>2.5999999999999998E-4</v>
      </c>
    </row>
    <row r="33" spans="1:104" ht="22.5" x14ac:dyDescent="0.2">
      <c r="A33" s="171">
        <v>14</v>
      </c>
      <c r="B33" s="172" t="s">
        <v>122</v>
      </c>
      <c r="C33" s="173" t="s">
        <v>123</v>
      </c>
      <c r="D33" s="174" t="s">
        <v>83</v>
      </c>
      <c r="E33" s="175">
        <v>3.5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7</v>
      </c>
      <c r="AC33" s="146">
        <v>7</v>
      </c>
      <c r="AZ33" s="146">
        <v>2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7</v>
      </c>
      <c r="CZ33" s="146">
        <v>1.24E-3</v>
      </c>
    </row>
    <row r="34" spans="1:104" x14ac:dyDescent="0.2">
      <c r="A34" s="178"/>
      <c r="B34" s="179" t="s">
        <v>72</v>
      </c>
      <c r="C34" s="180" t="str">
        <f>CONCATENATE(B31," ",C31)</f>
        <v>783 Nátěry</v>
      </c>
      <c r="D34" s="181"/>
      <c r="E34" s="182"/>
      <c r="F34" s="183"/>
      <c r="G34" s="184">
        <f>SUM(G31:G33)</f>
        <v>0</v>
      </c>
      <c r="O34" s="170">
        <v>4</v>
      </c>
      <c r="BA34" s="185">
        <f>SUM(BA31:BA33)</f>
        <v>0</v>
      </c>
      <c r="BB34" s="185">
        <f>SUM(BB31:BB33)</f>
        <v>0</v>
      </c>
      <c r="BC34" s="185">
        <f>SUM(BC31:BC33)</f>
        <v>0</v>
      </c>
      <c r="BD34" s="185">
        <f>SUM(BD31:BD33)</f>
        <v>0</v>
      </c>
      <c r="BE34" s="185">
        <f>SUM(BE31:BE33)</f>
        <v>0</v>
      </c>
    </row>
    <row r="35" spans="1:104" x14ac:dyDescent="0.2">
      <c r="A35" s="163" t="s">
        <v>71</v>
      </c>
      <c r="B35" s="164" t="s">
        <v>124</v>
      </c>
      <c r="C35" s="165" t="s">
        <v>125</v>
      </c>
      <c r="D35" s="166"/>
      <c r="E35" s="167"/>
      <c r="F35" s="167"/>
      <c r="G35" s="168"/>
      <c r="H35" s="169"/>
      <c r="I35" s="169"/>
      <c r="O35" s="170">
        <v>1</v>
      </c>
    </row>
    <row r="36" spans="1:104" x14ac:dyDescent="0.2">
      <c r="A36" s="171">
        <v>15</v>
      </c>
      <c r="B36" s="172" t="s">
        <v>126</v>
      </c>
      <c r="C36" s="173" t="s">
        <v>127</v>
      </c>
      <c r="D36" s="174" t="s">
        <v>83</v>
      </c>
      <c r="E36" s="175">
        <v>75.3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0</v>
      </c>
      <c r="AC36" s="146">
        <v>0</v>
      </c>
      <c r="AZ36" s="146">
        <v>2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0</v>
      </c>
      <c r="CZ36" s="146">
        <v>6.9999999999999994E-5</v>
      </c>
    </row>
    <row r="37" spans="1:104" x14ac:dyDescent="0.2">
      <c r="A37" s="171">
        <v>16</v>
      </c>
      <c r="B37" s="172" t="s">
        <v>128</v>
      </c>
      <c r="C37" s="173" t="s">
        <v>129</v>
      </c>
      <c r="D37" s="174" t="s">
        <v>83</v>
      </c>
      <c r="E37" s="175">
        <v>75.3</v>
      </c>
      <c r="F37" s="175">
        <v>0</v>
      </c>
      <c r="G37" s="176">
        <f>E37*F37</f>
        <v>0</v>
      </c>
      <c r="O37" s="170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7</v>
      </c>
      <c r="CZ37" s="146">
        <v>1.3999999999999999E-4</v>
      </c>
    </row>
    <row r="38" spans="1:104" x14ac:dyDescent="0.2">
      <c r="A38" s="178"/>
      <c r="B38" s="179" t="s">
        <v>72</v>
      </c>
      <c r="C38" s="180" t="str">
        <f>CONCATENATE(B35," ",C35)</f>
        <v>784 Malby</v>
      </c>
      <c r="D38" s="181"/>
      <c r="E38" s="182"/>
      <c r="F38" s="183"/>
      <c r="G38" s="184">
        <f>SUM(G35:G37)</f>
        <v>0</v>
      </c>
      <c r="O38" s="170">
        <v>4</v>
      </c>
      <c r="BA38" s="185">
        <f>SUM(BA35:BA37)</f>
        <v>0</v>
      </c>
      <c r="BB38" s="185">
        <f>SUM(BB35:BB37)</f>
        <v>0</v>
      </c>
      <c r="BC38" s="185">
        <f>SUM(BC35:BC37)</f>
        <v>0</v>
      </c>
      <c r="BD38" s="185">
        <f>SUM(BD35:BD37)</f>
        <v>0</v>
      </c>
      <c r="BE38" s="185">
        <f>SUM(BE35:BE37)</f>
        <v>0</v>
      </c>
    </row>
    <row r="39" spans="1:104" x14ac:dyDescent="0.2">
      <c r="A39" s="163" t="s">
        <v>71</v>
      </c>
      <c r="B39" s="164" t="s">
        <v>130</v>
      </c>
      <c r="C39" s="165" t="s">
        <v>131</v>
      </c>
      <c r="D39" s="166"/>
      <c r="E39" s="167"/>
      <c r="F39" s="167"/>
      <c r="G39" s="168"/>
      <c r="H39" s="169"/>
      <c r="I39" s="169"/>
      <c r="O39" s="170">
        <v>1</v>
      </c>
    </row>
    <row r="40" spans="1:104" x14ac:dyDescent="0.2">
      <c r="A40" s="171">
        <v>17</v>
      </c>
      <c r="B40" s="172" t="s">
        <v>132</v>
      </c>
      <c r="C40" s="173" t="s">
        <v>133</v>
      </c>
      <c r="D40" s="174" t="s">
        <v>117</v>
      </c>
      <c r="E40" s="175">
        <v>0.30630000000000002</v>
      </c>
      <c r="F40" s="175">
        <v>0</v>
      </c>
      <c r="G40" s="176">
        <f>E40*F40</f>
        <v>0</v>
      </c>
      <c r="O40" s="170">
        <v>2</v>
      </c>
      <c r="AA40" s="146">
        <v>8</v>
      </c>
      <c r="AB40" s="146">
        <v>0</v>
      </c>
      <c r="AC40" s="146">
        <v>3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8</v>
      </c>
      <c r="CB40" s="177">
        <v>0</v>
      </c>
      <c r="CZ40" s="146">
        <v>0</v>
      </c>
    </row>
    <row r="41" spans="1:104" x14ac:dyDescent="0.2">
      <c r="A41" s="171">
        <v>18</v>
      </c>
      <c r="B41" s="172" t="s">
        <v>134</v>
      </c>
      <c r="C41" s="173" t="s">
        <v>135</v>
      </c>
      <c r="D41" s="174" t="s">
        <v>117</v>
      </c>
      <c r="E41" s="175">
        <v>0.30630000000000002</v>
      </c>
      <c r="F41" s="175">
        <v>0</v>
      </c>
      <c r="G41" s="176">
        <f>E41*F41</f>
        <v>0</v>
      </c>
      <c r="O41" s="170">
        <v>2</v>
      </c>
      <c r="AA41" s="146">
        <v>8</v>
      </c>
      <c r="AB41" s="146">
        <v>0</v>
      </c>
      <c r="AC41" s="146">
        <v>3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8</v>
      </c>
      <c r="CB41" s="177">
        <v>0</v>
      </c>
      <c r="CZ41" s="146">
        <v>0</v>
      </c>
    </row>
    <row r="42" spans="1:104" x14ac:dyDescent="0.2">
      <c r="A42" s="171">
        <v>19</v>
      </c>
      <c r="B42" s="172" t="s">
        <v>136</v>
      </c>
      <c r="C42" s="173" t="s">
        <v>137</v>
      </c>
      <c r="D42" s="174" t="s">
        <v>117</v>
      </c>
      <c r="E42" s="175">
        <v>0.30630000000000002</v>
      </c>
      <c r="F42" s="175">
        <v>0</v>
      </c>
      <c r="G42" s="176">
        <f>E42*F42</f>
        <v>0</v>
      </c>
      <c r="O42" s="170">
        <v>2</v>
      </c>
      <c r="AA42" s="146">
        <v>8</v>
      </c>
      <c r="AB42" s="146">
        <v>0</v>
      </c>
      <c r="AC42" s="146">
        <v>3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8</v>
      </c>
      <c r="CB42" s="177">
        <v>0</v>
      </c>
      <c r="CZ42" s="146">
        <v>0</v>
      </c>
    </row>
    <row r="43" spans="1:104" x14ac:dyDescent="0.2">
      <c r="A43" s="171">
        <v>20</v>
      </c>
      <c r="B43" s="172" t="s">
        <v>138</v>
      </c>
      <c r="C43" s="173" t="s">
        <v>139</v>
      </c>
      <c r="D43" s="174" t="s">
        <v>117</v>
      </c>
      <c r="E43" s="175">
        <v>0.30630000000000002</v>
      </c>
      <c r="F43" s="175">
        <v>0</v>
      </c>
      <c r="G43" s="176">
        <f>E43*F43</f>
        <v>0</v>
      </c>
      <c r="O43" s="170">
        <v>2</v>
      </c>
      <c r="AA43" s="146">
        <v>8</v>
      </c>
      <c r="AB43" s="146">
        <v>0</v>
      </c>
      <c r="AC43" s="146">
        <v>3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8</v>
      </c>
      <c r="CB43" s="177">
        <v>0</v>
      </c>
      <c r="CZ43" s="146">
        <v>0</v>
      </c>
    </row>
    <row r="44" spans="1:104" x14ac:dyDescent="0.2">
      <c r="A44" s="171">
        <v>21</v>
      </c>
      <c r="B44" s="172" t="s">
        <v>140</v>
      </c>
      <c r="C44" s="173" t="s">
        <v>141</v>
      </c>
      <c r="D44" s="174" t="s">
        <v>117</v>
      </c>
      <c r="E44" s="175">
        <v>0.30630000000000002</v>
      </c>
      <c r="F44" s="175">
        <v>0</v>
      </c>
      <c r="G44" s="176">
        <f>E44*F44</f>
        <v>0</v>
      </c>
      <c r="O44" s="170">
        <v>2</v>
      </c>
      <c r="AA44" s="146">
        <v>8</v>
      </c>
      <c r="AB44" s="146">
        <v>0</v>
      </c>
      <c r="AC44" s="146">
        <v>3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8</v>
      </c>
      <c r="CB44" s="177">
        <v>0</v>
      </c>
      <c r="CZ44" s="146">
        <v>0</v>
      </c>
    </row>
    <row r="45" spans="1:104" x14ac:dyDescent="0.2">
      <c r="A45" s="178"/>
      <c r="B45" s="179" t="s">
        <v>72</v>
      </c>
      <c r="C45" s="180" t="str">
        <f>CONCATENATE(B39," ",C39)</f>
        <v>D96 Přesuny suti a vybouraných hmot</v>
      </c>
      <c r="D45" s="181"/>
      <c r="E45" s="182"/>
      <c r="F45" s="183"/>
      <c r="G45" s="184">
        <f>SUM(G39:G44)</f>
        <v>0</v>
      </c>
      <c r="O45" s="170">
        <v>4</v>
      </c>
      <c r="BA45" s="185">
        <f>SUM(BA39:BA44)</f>
        <v>0</v>
      </c>
      <c r="BB45" s="185">
        <f>SUM(BB39:BB44)</f>
        <v>0</v>
      </c>
      <c r="BC45" s="185">
        <f>SUM(BC39:BC44)</f>
        <v>0</v>
      </c>
      <c r="BD45" s="185">
        <f>SUM(BD39:BD44)</f>
        <v>0</v>
      </c>
      <c r="BE45" s="185">
        <f>SUM(BE39:BE44)</f>
        <v>0</v>
      </c>
    </row>
    <row r="46" spans="1:104" x14ac:dyDescent="0.2">
      <c r="E46" s="146"/>
    </row>
    <row r="47" spans="1:104" x14ac:dyDescent="0.2">
      <c r="E47" s="146"/>
    </row>
    <row r="48" spans="1:104" x14ac:dyDescent="0.2">
      <c r="E48" s="146"/>
    </row>
    <row r="49" spans="5:5" x14ac:dyDescent="0.2">
      <c r="E49" s="146"/>
    </row>
    <row r="50" spans="5:5" x14ac:dyDescent="0.2">
      <c r="E50" s="146"/>
    </row>
    <row r="51" spans="5:5" x14ac:dyDescent="0.2">
      <c r="E51" s="146"/>
    </row>
    <row r="52" spans="5:5" x14ac:dyDescent="0.2">
      <c r="E52" s="146"/>
    </row>
    <row r="53" spans="5:5" x14ac:dyDescent="0.2">
      <c r="E53" s="146"/>
    </row>
    <row r="54" spans="5:5" x14ac:dyDescent="0.2">
      <c r="E54" s="146"/>
    </row>
    <row r="55" spans="5:5" x14ac:dyDescent="0.2">
      <c r="E55" s="146"/>
    </row>
    <row r="56" spans="5:5" x14ac:dyDescent="0.2">
      <c r="E56" s="146"/>
    </row>
    <row r="57" spans="5:5" x14ac:dyDescent="0.2">
      <c r="E57" s="146"/>
    </row>
    <row r="58" spans="5:5" x14ac:dyDescent="0.2">
      <c r="E58" s="146"/>
    </row>
    <row r="59" spans="5:5" x14ac:dyDescent="0.2">
      <c r="E59" s="146"/>
    </row>
    <row r="60" spans="5:5" x14ac:dyDescent="0.2">
      <c r="E60" s="146"/>
    </row>
    <row r="61" spans="5:5" x14ac:dyDescent="0.2">
      <c r="E61" s="146"/>
    </row>
    <row r="62" spans="5:5" x14ac:dyDescent="0.2">
      <c r="E62" s="146"/>
    </row>
    <row r="63" spans="5:5" x14ac:dyDescent="0.2">
      <c r="E63" s="146"/>
    </row>
    <row r="64" spans="5:5" x14ac:dyDescent="0.2">
      <c r="E64" s="146"/>
    </row>
    <row r="65" spans="1:7" x14ac:dyDescent="0.2">
      <c r="E65" s="146"/>
    </row>
    <row r="66" spans="1:7" x14ac:dyDescent="0.2">
      <c r="E66" s="146"/>
    </row>
    <row r="67" spans="1:7" x14ac:dyDescent="0.2">
      <c r="E67" s="146"/>
    </row>
    <row r="68" spans="1:7" x14ac:dyDescent="0.2">
      <c r="E68" s="146"/>
    </row>
    <row r="69" spans="1:7" x14ac:dyDescent="0.2">
      <c r="A69" s="186"/>
      <c r="B69" s="186"/>
      <c r="C69" s="186"/>
      <c r="D69" s="186"/>
      <c r="E69" s="186"/>
      <c r="F69" s="186"/>
      <c r="G69" s="186"/>
    </row>
    <row r="70" spans="1:7" x14ac:dyDescent="0.2">
      <c r="A70" s="186"/>
      <c r="B70" s="186"/>
      <c r="C70" s="186"/>
      <c r="D70" s="186"/>
      <c r="E70" s="186"/>
      <c r="F70" s="186"/>
      <c r="G70" s="186"/>
    </row>
    <row r="71" spans="1:7" x14ac:dyDescent="0.2">
      <c r="A71" s="186"/>
      <c r="B71" s="186"/>
      <c r="C71" s="186"/>
      <c r="D71" s="186"/>
      <c r="E71" s="186"/>
      <c r="F71" s="186"/>
      <c r="G71" s="186"/>
    </row>
    <row r="72" spans="1:7" x14ac:dyDescent="0.2">
      <c r="A72" s="186"/>
      <c r="B72" s="186"/>
      <c r="C72" s="186"/>
      <c r="D72" s="186"/>
      <c r="E72" s="186"/>
      <c r="F72" s="186"/>
      <c r="G72" s="186"/>
    </row>
    <row r="73" spans="1:7" x14ac:dyDescent="0.2">
      <c r="E73" s="146"/>
    </row>
    <row r="74" spans="1:7" x14ac:dyDescent="0.2">
      <c r="E74" s="146"/>
    </row>
    <row r="75" spans="1:7" x14ac:dyDescent="0.2">
      <c r="E75" s="146"/>
    </row>
    <row r="76" spans="1:7" x14ac:dyDescent="0.2">
      <c r="E76" s="146"/>
    </row>
    <row r="77" spans="1:7" x14ac:dyDescent="0.2">
      <c r="E77" s="146"/>
    </row>
    <row r="78" spans="1:7" x14ac:dyDescent="0.2">
      <c r="E78" s="146"/>
    </row>
    <row r="79" spans="1:7" x14ac:dyDescent="0.2">
      <c r="E79" s="146"/>
    </row>
    <row r="80" spans="1:7" x14ac:dyDescent="0.2">
      <c r="E80" s="146"/>
    </row>
    <row r="81" spans="5:5" x14ac:dyDescent="0.2">
      <c r="E81" s="146"/>
    </row>
    <row r="82" spans="5:5" x14ac:dyDescent="0.2">
      <c r="E82" s="146"/>
    </row>
    <row r="83" spans="5:5" x14ac:dyDescent="0.2">
      <c r="E83" s="146"/>
    </row>
    <row r="84" spans="5:5" x14ac:dyDescent="0.2">
      <c r="E84" s="146"/>
    </row>
    <row r="85" spans="5:5" x14ac:dyDescent="0.2">
      <c r="E85" s="146"/>
    </row>
    <row r="86" spans="5:5" x14ac:dyDescent="0.2">
      <c r="E86" s="146"/>
    </row>
    <row r="87" spans="5:5" x14ac:dyDescent="0.2">
      <c r="E87" s="146"/>
    </row>
    <row r="88" spans="5:5" x14ac:dyDescent="0.2">
      <c r="E88" s="146"/>
    </row>
    <row r="89" spans="5:5" x14ac:dyDescent="0.2">
      <c r="E89" s="146"/>
    </row>
    <row r="90" spans="5:5" x14ac:dyDescent="0.2">
      <c r="E90" s="146"/>
    </row>
    <row r="91" spans="5:5" x14ac:dyDescent="0.2">
      <c r="E91" s="146"/>
    </row>
    <row r="92" spans="5:5" x14ac:dyDescent="0.2">
      <c r="E92" s="146"/>
    </row>
    <row r="93" spans="5:5" x14ac:dyDescent="0.2">
      <c r="E93" s="146"/>
    </row>
    <row r="94" spans="5:5" x14ac:dyDescent="0.2">
      <c r="E94" s="146"/>
    </row>
    <row r="95" spans="5:5" x14ac:dyDescent="0.2">
      <c r="E95" s="146"/>
    </row>
    <row r="96" spans="5:5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E101" s="146"/>
    </row>
    <row r="102" spans="1:7" x14ac:dyDescent="0.2">
      <c r="E102" s="146"/>
    </row>
    <row r="103" spans="1:7" x14ac:dyDescent="0.2">
      <c r="E103" s="146"/>
    </row>
    <row r="104" spans="1:7" x14ac:dyDescent="0.2">
      <c r="A104" s="187"/>
      <c r="B104" s="187"/>
    </row>
    <row r="105" spans="1:7" x14ac:dyDescent="0.2">
      <c r="A105" s="186"/>
      <c r="B105" s="186"/>
      <c r="C105" s="189"/>
      <c r="D105" s="189"/>
      <c r="E105" s="190"/>
      <c r="F105" s="189"/>
      <c r="G105" s="191"/>
    </row>
    <row r="106" spans="1:7" x14ac:dyDescent="0.2">
      <c r="A106" s="192"/>
      <c r="B106" s="192"/>
      <c r="C106" s="186"/>
      <c r="D106" s="186"/>
      <c r="E106" s="193"/>
      <c r="F106" s="186"/>
      <c r="G106" s="186"/>
    </row>
    <row r="107" spans="1:7" x14ac:dyDescent="0.2">
      <c r="A107" s="186"/>
      <c r="B107" s="186"/>
      <c r="C107" s="186"/>
      <c r="D107" s="186"/>
      <c r="E107" s="193"/>
      <c r="F107" s="186"/>
      <c r="G107" s="186"/>
    </row>
    <row r="108" spans="1:7" x14ac:dyDescent="0.2">
      <c r="A108" s="186"/>
      <c r="B108" s="186"/>
      <c r="C108" s="186"/>
      <c r="D108" s="186"/>
      <c r="E108" s="193"/>
      <c r="F108" s="186"/>
      <c r="G108" s="186"/>
    </row>
    <row r="109" spans="1:7" x14ac:dyDescent="0.2">
      <c r="A109" s="186"/>
      <c r="B109" s="186"/>
      <c r="C109" s="186"/>
      <c r="D109" s="186"/>
      <c r="E109" s="193"/>
      <c r="F109" s="186"/>
      <c r="G109" s="186"/>
    </row>
    <row r="110" spans="1:7" x14ac:dyDescent="0.2">
      <c r="A110" s="186"/>
      <c r="B110" s="186"/>
      <c r="C110" s="186"/>
      <c r="D110" s="186"/>
      <c r="E110" s="193"/>
      <c r="F110" s="186"/>
      <c r="G110" s="186"/>
    </row>
    <row r="111" spans="1:7" x14ac:dyDescent="0.2">
      <c r="A111" s="186"/>
      <c r="B111" s="186"/>
      <c r="C111" s="186"/>
      <c r="D111" s="186"/>
      <c r="E111" s="193"/>
      <c r="F111" s="186"/>
      <c r="G111" s="186"/>
    </row>
    <row r="112" spans="1:7" x14ac:dyDescent="0.2">
      <c r="A112" s="186"/>
      <c r="B112" s="186"/>
      <c r="C112" s="186"/>
      <c r="D112" s="186"/>
      <c r="E112" s="193"/>
      <c r="F112" s="186"/>
      <c r="G112" s="186"/>
    </row>
    <row r="113" spans="1:7" x14ac:dyDescent="0.2">
      <c r="A113" s="186"/>
      <c r="B113" s="186"/>
      <c r="C113" s="186"/>
      <c r="D113" s="186"/>
      <c r="E113" s="193"/>
      <c r="F113" s="186"/>
      <c r="G113" s="186"/>
    </row>
    <row r="114" spans="1:7" x14ac:dyDescent="0.2">
      <c r="A114" s="186"/>
      <c r="B114" s="186"/>
      <c r="C114" s="186"/>
      <c r="D114" s="186"/>
      <c r="E114" s="193"/>
      <c r="F114" s="186"/>
      <c r="G114" s="186"/>
    </row>
    <row r="115" spans="1:7" x14ac:dyDescent="0.2">
      <c r="A115" s="186"/>
      <c r="B115" s="186"/>
      <c r="C115" s="186"/>
      <c r="D115" s="186"/>
      <c r="E115" s="193"/>
      <c r="F115" s="186"/>
      <c r="G115" s="186"/>
    </row>
    <row r="116" spans="1:7" x14ac:dyDescent="0.2">
      <c r="A116" s="186"/>
      <c r="B116" s="186"/>
      <c r="C116" s="186"/>
      <c r="D116" s="186"/>
      <c r="E116" s="193"/>
      <c r="F116" s="186"/>
      <c r="G116" s="186"/>
    </row>
    <row r="117" spans="1:7" x14ac:dyDescent="0.2">
      <c r="A117" s="186"/>
      <c r="B117" s="186"/>
      <c r="C117" s="186"/>
      <c r="D117" s="186"/>
      <c r="E117" s="193"/>
      <c r="F117" s="186"/>
      <c r="G117" s="186"/>
    </row>
    <row r="118" spans="1:7" x14ac:dyDescent="0.2">
      <c r="A118" s="186"/>
      <c r="B118" s="186"/>
      <c r="C118" s="186"/>
      <c r="D118" s="186"/>
      <c r="E118" s="193"/>
      <c r="F118" s="186"/>
      <c r="G118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Teplarny Brno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Raputa Pavel, Bc.</dc:creator>
  <cp:lastModifiedBy>Horňáková Nikola, Bc.</cp:lastModifiedBy>
  <dcterms:created xsi:type="dcterms:W3CDTF">2016-05-10T08:42:46Z</dcterms:created>
  <dcterms:modified xsi:type="dcterms:W3CDTF">2016-06-10T08:25:46Z</dcterms:modified>
</cp:coreProperties>
</file>